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comments2.xml" ContentType="application/vnd.openxmlformats-officedocument.spreadsheetml.comment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予算計画" sheetId="1" state="visible" r:id="rId3"/>
    <sheet name="月次記録" sheetId="2" state="visible" r:id="rId4"/>
    <sheet name="年間ダッシュボード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D4" authorId="0">
      <text>
        <r>
          <rPr>
            <sz val="10"/>
            <rFont val="Noto Sans JP"/>
            <family val="2"/>
            <charset val="128"/>
          </rPr>
          <t xml:space="preserve">ここに実際の支出金額を入力してください</t>
        </r>
      </text>
    </comment>
  </commentList>
</comments>
</file>

<file path=xl/sharedStrings.xml><?xml version="1.0" encoding="utf-8"?>
<sst xmlns="http://schemas.openxmlformats.org/spreadsheetml/2006/main" count="139" uniqueCount="100">
  <si>
    <t xml:space="preserve">かけいのきろく（支出管理シート）</t>
  </si>
  <si>
    <t xml:space="preserve">月収（目安）</t>
  </si>
  <si>
    <t xml:space="preserve">円</t>
  </si>
  <si>
    <t xml:space="preserve">※手取りの8割で支出を抑える（ボーナス・残業代含まず）</t>
  </si>
  <si>
    <t xml:space="preserve">４つのカテゴリー 合計（月換算）</t>
  </si>
  <si>
    <t xml:space="preserve">支出目標上限（8割）</t>
  </si>
  <si>
    <t xml:space="preserve">手取り対比</t>
  </si>
  <si>
    <t xml:space="preserve">【固定費】毎月</t>
  </si>
  <si>
    <t xml:space="preserve">【変動費】毎月</t>
  </si>
  <si>
    <t xml:space="preserve">【貯蓄・投資】</t>
  </si>
  <si>
    <t xml:space="preserve">住居費（家賃・駐車場）</t>
  </si>
  <si>
    <t xml:space="preserve">食費</t>
  </si>
  <si>
    <t xml:space="preserve">貯蓄</t>
  </si>
  <si>
    <t xml:space="preserve">水道光熱費</t>
  </si>
  <si>
    <t xml:space="preserve">日用品費</t>
  </si>
  <si>
    <t xml:space="preserve">自己投資</t>
  </si>
  <si>
    <t xml:space="preserve">社会保険料</t>
  </si>
  <si>
    <t xml:space="preserve">被服費</t>
  </si>
  <si>
    <t xml:space="preserve">金融投資</t>
  </si>
  <si>
    <t xml:space="preserve">生命保険料</t>
  </si>
  <si>
    <t xml:space="preserve">美容費</t>
  </si>
  <si>
    <t xml:space="preserve">その他貯金</t>
  </si>
  <si>
    <t xml:space="preserve">通信費（スマホ・固定回線）</t>
  </si>
  <si>
    <t xml:space="preserve">医療費</t>
  </si>
  <si>
    <t xml:space="preserve">教育費（塾・習い事）</t>
  </si>
  <si>
    <t xml:space="preserve">交通費</t>
  </si>
  <si>
    <t xml:space="preserve">サブスク費</t>
  </si>
  <si>
    <t xml:space="preserve">ガソリン費</t>
  </si>
  <si>
    <t xml:space="preserve">保険・年金</t>
  </si>
  <si>
    <t xml:space="preserve">その他①</t>
  </si>
  <si>
    <t xml:space="preserve">住民税</t>
  </si>
  <si>
    <t xml:space="preserve">その他②</t>
  </si>
  <si>
    <t xml:space="preserve">月次小計</t>
  </si>
  <si>
    <t xml:space="preserve">合計</t>
  </si>
  <si>
    <t xml:space="preserve">【固定費】不定期（年間）</t>
  </si>
  <si>
    <t xml:space="preserve">【変動費】不定期（年間）</t>
  </si>
  <si>
    <t xml:space="preserve">税金（固定資産税・自動車税等）</t>
  </si>
  <si>
    <t xml:space="preserve">家電・家具</t>
  </si>
  <si>
    <t xml:space="preserve">火災保険料</t>
  </si>
  <si>
    <t xml:space="preserve">車購入・諸経費</t>
  </si>
  <si>
    <t xml:space="preserve">自動車保険料</t>
  </si>
  <si>
    <t xml:space="preserve">旅行</t>
  </si>
  <si>
    <t xml:space="preserve">年会費（クレカ）</t>
  </si>
  <si>
    <t xml:space="preserve">冠婚葬祭</t>
  </si>
  <si>
    <t xml:space="preserve">車検費用</t>
  </si>
  <si>
    <t xml:space="preserve">卒業入学費用</t>
  </si>
  <si>
    <t xml:space="preserve">教育費（授業料等）</t>
  </si>
  <si>
    <t xml:space="preserve">病気・ケガ治療費</t>
  </si>
  <si>
    <t xml:space="preserve">引越し</t>
  </si>
  <si>
    <t xml:space="preserve">予備費</t>
  </si>
  <si>
    <t xml:space="preserve">年間小計</t>
  </si>
  <si>
    <t xml:space="preserve">月割り（÷12）</t>
  </si>
  <si>
    <t xml:space="preserve">【月次支出サマリー（計画値）】</t>
  </si>
  <si>
    <t xml:space="preserve">毎月 固定費</t>
  </si>
  <si>
    <t xml:space="preserve">毎月 変動費</t>
  </si>
  <si>
    <t xml:space="preserve">不定期費（固定）月割</t>
  </si>
  <si>
    <t xml:space="preserve">不定期費（変動）月割</t>
  </si>
  <si>
    <t xml:space="preserve">合計支出（月換算）</t>
  </si>
  <si>
    <t xml:space="preserve">支出目標上限</t>
  </si>
  <si>
    <t xml:space="preserve">貯蓄・投資</t>
  </si>
  <si>
    <t xml:space="preserve">残り（2割目安）</t>
  </si>
  <si>
    <t xml:space="preserve">月次支出記録</t>
  </si>
  <si>
    <t xml:space="preserve">カテゴリ</t>
  </si>
  <si>
    <t xml:space="preserve">予算（月）</t>
  </si>
  <si>
    <t xml:space="preserve">1月</t>
  </si>
  <si>
    <t xml:space="preserve">2月</t>
  </si>
  <si>
    <t xml:space="preserve">3月</t>
  </si>
  <si>
    <t xml:space="preserve">4月</t>
  </si>
  <si>
    <t xml:space="preserve">5月</t>
  </si>
  <si>
    <t xml:space="preserve">6月</t>
  </si>
  <si>
    <t xml:space="preserve">7月</t>
  </si>
  <si>
    <t xml:space="preserve">8月</t>
  </si>
  <si>
    <t xml:space="preserve">9月</t>
  </si>
  <si>
    <t xml:space="preserve">10月</t>
  </si>
  <si>
    <t xml:space="preserve">11月</t>
  </si>
  <si>
    <t xml:space="preserve">12月</t>
  </si>
  <si>
    <t xml:space="preserve">年間合計</t>
  </si>
  <si>
    <t xml:space="preserve">月平均</t>
  </si>
  <si>
    <t xml:space="preserve">予算比</t>
  </si>
  <si>
    <t xml:space="preserve">★ 毎月固定費</t>
  </si>
  <si>
    <t xml:space="preserve">通信費</t>
  </si>
  <si>
    <t xml:space="preserve">教育費</t>
  </si>
  <si>
    <t xml:space="preserve">固定費 小計</t>
  </si>
  <si>
    <t xml:space="preserve">★ 毎月変動費</t>
  </si>
  <si>
    <t xml:space="preserve">変動費 小計</t>
  </si>
  <si>
    <t xml:space="preserve">★ 不定期費（月割）</t>
  </si>
  <si>
    <t xml:space="preserve">不定期固定費</t>
  </si>
  <si>
    <t xml:space="preserve">不定期変動費</t>
  </si>
  <si>
    <t xml:space="preserve">不定期 小計</t>
  </si>
  <si>
    <t xml:space="preserve">★ 合計</t>
  </si>
  <si>
    <t xml:space="preserve">月次合計</t>
  </si>
  <si>
    <t xml:space="preserve">月別合計</t>
  </si>
  <si>
    <t xml:space="preserve">月次予算上限（8割）</t>
  </si>
  <si>
    <t xml:space="preserve">年間収支ダッシュボード</t>
  </si>
  <si>
    <t xml:space="preserve">項目</t>
  </si>
  <si>
    <t xml:space="preserve">年間計</t>
  </si>
  <si>
    <t xml:space="preserve">固定費（月次）</t>
  </si>
  <si>
    <t xml:space="preserve">変動費（月次）</t>
  </si>
  <si>
    <t xml:space="preserve">不定期費（月割）</t>
  </si>
  <si>
    <t xml:space="preserve">合計支出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</si>
</sst>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.0%"/>
    <numFmt numFmtId="167" formatCode="0%"/>
  </numFmts>
  <fonts count="16">
    <font>
      <sz val="11"/>
      <color theme="1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8"/>
      <color rgb="FF1F497D"/>
      <name val="游ゴシック"/>
      <family val="3"/>
      <charset val="128"/>
    </font>
    <font>
      <b val="true"/>
      <sz val="11"/>
      <color theme="1"/>
      <name val="游ゴシック"/>
      <family val="3"/>
      <charset val="128"/>
    </font>
    <font>
      <sz val="11"/>
      <color rgb="FFC00000"/>
      <name val="游ゴシック"/>
      <family val="2"/>
      <charset val="128"/>
    </font>
    <font>
      <b val="true"/>
      <sz val="11"/>
      <color rgb="FFC00000"/>
      <name val="游ゴシック"/>
      <family val="3"/>
      <charset val="128"/>
    </font>
    <font>
      <b val="true"/>
      <sz val="11"/>
      <color rgb="FFFFFFFF"/>
      <name val="游ゴシック"/>
      <family val="3"/>
      <charset val="128"/>
    </font>
    <font>
      <sz val="11"/>
      <color rgb="FFFFFFFF"/>
      <name val="游ゴシック"/>
      <family val="2"/>
      <charset val="128"/>
    </font>
    <font>
      <b val="true"/>
      <sz val="16"/>
      <color rgb="FF1F497D"/>
      <name val="游ゴシック"/>
      <family val="3"/>
      <charset val="128"/>
    </font>
    <font>
      <sz val="10"/>
      <name val="Noto Sans JP"/>
      <family val="2"/>
      <charset val="128"/>
    </font>
    <font>
      <sz val="11"/>
      <color theme="1"/>
      <name val="游ゴシック"/>
      <family val="3"/>
      <charset val="128"/>
    </font>
    <font>
      <b val="true"/>
      <sz val="12"/>
      <color rgb="FF000000"/>
      <name val="Noto Sans JP"/>
      <family val="2"/>
    </font>
    <font>
      <b val="true"/>
      <sz val="12"/>
      <color rgb="FF000000"/>
      <name val="Calibri"/>
      <family val="2"/>
    </font>
    <font>
      <sz val="10"/>
      <color rgb="FF000000"/>
      <name val="Noto Sans JP"/>
      <family val="2"/>
    </font>
  </fonts>
  <fills count="17">
    <fill>
      <patternFill patternType="none"/>
    </fill>
    <fill>
      <patternFill patternType="gray125"/>
    </fill>
    <fill>
      <patternFill patternType="solid">
        <fgColor rgb="FF1F497D"/>
        <bgColor rgb="FF003366"/>
      </patternFill>
    </fill>
    <fill>
      <patternFill patternType="solid">
        <fgColor rgb="FF0070C0"/>
        <bgColor rgb="FF008080"/>
      </patternFill>
    </fill>
    <fill>
      <patternFill patternType="solid">
        <fgColor rgb="FF007000"/>
        <bgColor rgb="FF385723"/>
      </patternFill>
    </fill>
    <fill>
      <patternFill patternType="solid">
        <fgColor rgb="FFF2F2F2"/>
        <bgColor rgb="FFE2EFDA"/>
      </patternFill>
    </fill>
    <fill>
      <patternFill patternType="solid">
        <fgColor rgb="FFD9E1F2"/>
        <bgColor rgb="FFD9D9D9"/>
      </patternFill>
    </fill>
    <fill>
      <patternFill patternType="solid">
        <fgColor rgb="FFBDD7EE"/>
        <bgColor rgb="FFD9D9D9"/>
      </patternFill>
    </fill>
    <fill>
      <patternFill patternType="solid">
        <fgColor rgb="FFC6E0B4"/>
        <bgColor rgb="FFD9D9D9"/>
      </patternFill>
    </fill>
    <fill>
      <patternFill patternType="solid">
        <fgColor rgb="FF548235"/>
        <bgColor rgb="FF339966"/>
      </patternFill>
    </fill>
    <fill>
      <patternFill patternType="solid">
        <fgColor rgb="FF92D050"/>
        <bgColor rgb="FFC6E0B4"/>
      </patternFill>
    </fill>
    <fill>
      <patternFill patternType="solid">
        <fgColor rgb="FFE2EFDA"/>
        <bgColor rgb="FFF2F2F2"/>
      </patternFill>
    </fill>
    <fill>
      <patternFill patternType="solid">
        <fgColor rgb="FFFFFFCC"/>
        <bgColor rgb="FFFFFFE0"/>
      </patternFill>
    </fill>
    <fill>
      <patternFill patternType="solid">
        <fgColor rgb="FFFFFF96"/>
        <bgColor rgb="FFFFEB9C"/>
      </patternFill>
    </fill>
    <fill>
      <patternFill patternType="solid">
        <fgColor rgb="FFFFFFE0"/>
        <bgColor rgb="FFFFFFCC"/>
      </patternFill>
    </fill>
    <fill>
      <patternFill patternType="solid">
        <fgColor rgb="FFC00000"/>
        <bgColor rgb="FF9C0006"/>
      </patternFill>
    </fill>
    <fill>
      <patternFill patternType="solid">
        <fgColor rgb="FFFFEB9C"/>
        <bgColor rgb="FFFFFF96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dashed"/>
      <right style="dashed"/>
      <top/>
      <bottom style="thin"/>
      <diagonal/>
    </border>
    <border diagonalUp="false" diagonalDown="false">
      <left style="dashed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dashed"/>
      <top style="thin"/>
      <bottom style="thin"/>
      <diagonal/>
    </border>
    <border diagonalUp="false" diagonalDown="false">
      <left style="dashed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dashed"/>
      <top style="thin"/>
      <bottom/>
      <diagonal/>
    </border>
    <border diagonalUp="false" diagonalDown="false">
      <left style="dashed"/>
      <right style="dashed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5" borderId="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5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5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6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6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7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7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8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8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9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11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11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1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12" borderId="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13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13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11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5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5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14" borderId="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5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6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7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7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9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11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11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15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1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1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16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16" borderId="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5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16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16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1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12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385723"/>
      </font>
      <fill>
        <patternFill>
          <bgColor rgb="FFC6E0B4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EB9C"/>
      <rgbColor rgb="FFFF00FF"/>
      <rgbColor rgb="FF00FFFF"/>
      <rgbColor rgb="FF9C0006"/>
      <rgbColor rgb="FF007000"/>
      <rgbColor rgb="FF000080"/>
      <rgbColor rgb="FF548235"/>
      <rgbColor rgb="FF800080"/>
      <rgbColor rgb="FF008080"/>
      <rgbColor rgb="FFD9D9D9"/>
      <rgbColor rgb="FF8B8B8B"/>
      <rgbColor rgb="FF9999FF"/>
      <rgbColor rgb="FF993366"/>
      <rgbColor rgb="FFFFFFCC"/>
      <rgbColor rgb="FFF2F2F2"/>
      <rgbColor rgb="FF660066"/>
      <rgbColor rgb="FFFF8080"/>
      <rgbColor rgb="FF0070C0"/>
      <rgbColor rgb="FFBDD7EE"/>
      <rgbColor rgb="FF000080"/>
      <rgbColor rgb="FFFF00FF"/>
      <rgbColor rgb="FFFFFFE0"/>
      <rgbColor rgb="FF00FFFF"/>
      <rgbColor rgb="FF800080"/>
      <rgbColor rgb="FF800000"/>
      <rgbColor rgb="FF008080"/>
      <rgbColor rgb="FF0000FF"/>
      <rgbColor rgb="FF00CCFF"/>
      <rgbColor rgb="FFD9E1F2"/>
      <rgbColor rgb="FFE2EFDA"/>
      <rgbColor rgb="FFFFFF96"/>
      <rgbColor rgb="FFC6E0B4"/>
      <rgbColor rgb="FFFF99CC"/>
      <rgbColor rgb="FFCC99FF"/>
      <rgbColor rgb="FFFFC7CE"/>
      <rgbColor rgb="FF4472C4"/>
      <rgbColor rgb="FF33CCCC"/>
      <rgbColor rgb="FF92D05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857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2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200" spc="-1" strike="noStrike">
                <a:solidFill>
                  <a:srgbClr val="000000"/>
                </a:solidFill>
                <a:latin typeface="Calibri"/>
              </a:rPr>
              <a:t>月別支出 vs 予算上限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"合計支出"</c:f>
              <c:strCache>
                <c:ptCount val="1"/>
                <c:pt idx="0">
                  <c:v>合計支出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年間ダッシュボード!$C$3:$N$3</c:f>
              <c:multiLvlStrCache>
                <c:ptCount val="1"/>
                <c:lvl>
                  <c:pt idx="0">
                    <c:v>12月</c:v>
                  </c:pt>
                </c:lvl>
                <c:lvl>
                  <c:pt idx="0">
                    <c:v>11月</c:v>
                  </c:pt>
                </c:lvl>
                <c:lvl>
                  <c:pt idx="0">
                    <c:v>10月</c:v>
                  </c:pt>
                </c:lvl>
                <c:lvl>
                  <c:pt idx="0">
                    <c:v>9月</c:v>
                  </c:pt>
                </c:lvl>
                <c:lvl>
                  <c:pt idx="0">
                    <c:v>8月</c:v>
                  </c:pt>
                </c:lvl>
                <c:lvl>
                  <c:pt idx="0">
                    <c:v>7月</c:v>
                  </c:pt>
                </c:lvl>
                <c:lvl>
                  <c:pt idx="0">
                    <c:v>6月</c:v>
                  </c:pt>
                </c:lvl>
                <c:lvl>
                  <c:pt idx="0">
                    <c:v>5月</c:v>
                  </c:pt>
                </c:lvl>
                <c:lvl>
                  <c:pt idx="0">
                    <c:v>4月</c:v>
                  </c:pt>
                </c:lvl>
                <c:lvl>
                  <c:pt idx="0">
                    <c:v>3月</c:v>
                  </c:pt>
                </c:lvl>
                <c:lvl>
                  <c:pt idx="0">
                    <c:v>2月</c:v>
                  </c:pt>
                </c:lvl>
                <c:lvl>
                  <c:pt idx="0">
                    <c:v>1月</c:v>
                  </c:pt>
                </c:lvl>
              </c:multiLvlStrCache>
            </c:multiLvlStrRef>
          </c:cat>
          <c:val>
            <c:numRef>
              <c:f>年間ダッシュボード!$C$7:$N$7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50481102"/>
        <c:axId val="21872436"/>
      </c:barChart>
      <c:lineChart>
        <c:grouping val="standard"/>
        <c:varyColors val="0"/>
        <c:ser>
          <c:idx val="1"/>
          <c:order val="1"/>
          <c:tx>
            <c:strRef>
              <c:f>"予算上限"</c:f>
              <c:strCache>
                <c:ptCount val="1"/>
                <c:pt idx="0">
                  <c:v>予算上限</c:v>
                </c:pt>
              </c:strCache>
            </c:strRef>
          </c:tx>
          <c:spPr>
            <a:solidFill>
              <a:srgbClr val="ed7d31"/>
            </a:solidFill>
            <a:ln w="19080">
              <a:solidFill>
                <a:srgbClr val="ed7d31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年間ダッシュボード!$C$3:$N$3</c:f>
              <c:multiLvlStrCache>
                <c:ptCount val="1"/>
                <c:lvl>
                  <c:pt idx="0">
                    <c:v>12月</c:v>
                  </c:pt>
                </c:lvl>
                <c:lvl>
                  <c:pt idx="0">
                    <c:v>11月</c:v>
                  </c:pt>
                </c:lvl>
                <c:lvl>
                  <c:pt idx="0">
                    <c:v>10月</c:v>
                  </c:pt>
                </c:lvl>
                <c:lvl>
                  <c:pt idx="0">
                    <c:v>9月</c:v>
                  </c:pt>
                </c:lvl>
                <c:lvl>
                  <c:pt idx="0">
                    <c:v>8月</c:v>
                  </c:pt>
                </c:lvl>
                <c:lvl>
                  <c:pt idx="0">
                    <c:v>7月</c:v>
                  </c:pt>
                </c:lvl>
                <c:lvl>
                  <c:pt idx="0">
                    <c:v>6月</c:v>
                  </c:pt>
                </c:lvl>
                <c:lvl>
                  <c:pt idx="0">
                    <c:v>5月</c:v>
                  </c:pt>
                </c:lvl>
                <c:lvl>
                  <c:pt idx="0">
                    <c:v>4月</c:v>
                  </c:pt>
                </c:lvl>
                <c:lvl>
                  <c:pt idx="0">
                    <c:v>3月</c:v>
                  </c:pt>
                </c:lvl>
                <c:lvl>
                  <c:pt idx="0">
                    <c:v>2月</c:v>
                  </c:pt>
                </c:lvl>
                <c:lvl>
                  <c:pt idx="0">
                    <c:v>1月</c:v>
                  </c:pt>
                </c:lvl>
              </c:multiLvlStrCache>
            </c:multiLvlStrRef>
          </c:cat>
          <c:val>
            <c:numRef>
              <c:f>年間ダッシュボード!$C$9:$N$9</c:f>
              <c:numCache>
                <c:formatCode>#,##0</c:formatCode>
                <c:ptCount val="12"/>
                <c:pt idx="0">
                  <c:v>240000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293282"/>
        <c:axId val="40444276"/>
      </c:lineChart>
      <c:catAx>
        <c:axId val="5048110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1872436"/>
        <c:crosses val="autoZero"/>
        <c:auto val="1"/>
        <c:lblAlgn val="ctr"/>
        <c:lblOffset val="100"/>
        <c:noMultiLvlLbl val="0"/>
      </c:catAx>
      <c:valAx>
        <c:axId val="21872436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#,##0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0481102"/>
        <c:crosses val="autoZero"/>
        <c:crossBetween val="between"/>
      </c:valAx>
      <c:catAx>
        <c:axId val="6129328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0444276"/>
        <c:auto val="1"/>
        <c:lblAlgn val="ctr"/>
        <c:lblOffset val="100"/>
        <c:noMultiLvlLbl val="0"/>
      </c:catAx>
      <c:valAx>
        <c:axId val="4044427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1293282"/>
        <c:crosses val="max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9</xdr:row>
      <xdr:rowOff>177840</xdr:rowOff>
    </xdr:from>
    <xdr:to>
      <xdr:col>10</xdr:col>
      <xdr:colOff>316800</xdr:colOff>
      <xdr:row>26</xdr:row>
      <xdr:rowOff>100800</xdr:rowOff>
    </xdr:to>
    <xdr:graphicFrame>
      <xdr:nvGraphicFramePr>
        <xdr:cNvPr id="0" name="グラフ 1"/>
        <xdr:cNvGraphicFramePr/>
      </xdr:nvGraphicFramePr>
      <xdr:xfrm>
        <a:off x="127080" y="2492280"/>
        <a:ext cx="7961400" cy="380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497D"/>
    <pageSetUpPr fitToPage="false"/>
  </sheetPr>
  <dimension ref="B1:I38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K5" activeCellId="0" sqref="K5"/>
    </sheetView>
  </sheetViews>
  <sheetFormatPr defaultColWidth="8.41015625" defaultRowHeight="18" zeroHeight="false" outlineLevelRow="0" outlineLevelCol="0"/>
  <cols>
    <col collapsed="false" customWidth="true" hidden="false" outlineLevel="0" max="1" min="1" style="1" width="3.08"/>
    <col collapsed="false" customWidth="true" hidden="false" outlineLevel="0" max="2" min="2" style="1" width="9.58"/>
    <col collapsed="false" customWidth="true" hidden="false" outlineLevel="0" max="3" min="3" style="1" width="28.58"/>
    <col collapsed="false" customWidth="true" hidden="false" outlineLevel="0" max="4" min="4" style="1" width="13.58"/>
    <col collapsed="false" customWidth="true" hidden="false" outlineLevel="0" max="5" min="5" style="1" width="26.58"/>
    <col collapsed="false" customWidth="true" hidden="false" outlineLevel="0" max="6" min="6" style="1" width="13.58"/>
    <col collapsed="false" customWidth="true" hidden="false" outlineLevel="0" max="7" min="7" style="1" width="2.58"/>
    <col collapsed="false" customWidth="true" hidden="false" outlineLevel="0" max="8" min="8" style="1" width="22.58"/>
    <col collapsed="false" customWidth="true" hidden="false" outlineLevel="0" max="9" min="9" style="1" width="13.58"/>
  </cols>
  <sheetData>
    <row r="1" customFormat="false" ht="31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</row>
    <row r="2" customFormat="false" ht="7.5" hidden="false" customHeight="true" outlineLevel="0" collapsed="false">
      <c r="B2" s="3"/>
      <c r="C2" s="4"/>
      <c r="D2" s="4"/>
      <c r="E2" s="4"/>
      <c r="F2" s="4"/>
      <c r="G2" s="4"/>
      <c r="H2" s="4"/>
      <c r="I2" s="5"/>
    </row>
    <row r="3" customFormat="false" ht="21.75" hidden="false" customHeight="true" outlineLevel="0" collapsed="false">
      <c r="B3" s="6" t="s">
        <v>1</v>
      </c>
      <c r="C3" s="7" t="n">
        <v>300000</v>
      </c>
      <c r="D3" s="4" t="s">
        <v>2</v>
      </c>
      <c r="E3" s="8" t="s">
        <v>3</v>
      </c>
      <c r="F3" s="4"/>
      <c r="G3" s="4"/>
      <c r="H3" s="9" t="s">
        <v>4</v>
      </c>
      <c r="I3" s="10" t="n">
        <f aca="false">D36</f>
        <v>227564</v>
      </c>
    </row>
    <row r="4" customFormat="false" ht="21.75" hidden="false" customHeight="true" outlineLevel="0" collapsed="false">
      <c r="B4" s="6" t="s">
        <v>5</v>
      </c>
      <c r="C4" s="11" t="n">
        <f aca="false">C3*0.8</f>
        <v>240000</v>
      </c>
      <c r="D4" s="4" t="s">
        <v>2</v>
      </c>
      <c r="E4" s="4"/>
      <c r="F4" s="4"/>
      <c r="G4" s="4"/>
      <c r="H4" s="4" t="s">
        <v>6</v>
      </c>
      <c r="I4" s="12" t="n">
        <f aca="false">D38</f>
        <v>0.758546666666667</v>
      </c>
    </row>
    <row r="5" customFormat="false" ht="18" hidden="false" customHeight="false" outlineLevel="0" collapsed="false">
      <c r="B5" s="3"/>
      <c r="C5" s="4"/>
      <c r="D5" s="4"/>
      <c r="E5" s="4"/>
      <c r="F5" s="4"/>
      <c r="G5" s="4"/>
      <c r="H5" s="4"/>
      <c r="I5" s="5"/>
    </row>
    <row r="6" customFormat="false" ht="21.75" hidden="false" customHeight="true" outlineLevel="0" collapsed="false">
      <c r="B6" s="13" t="s">
        <v>7</v>
      </c>
      <c r="C6" s="13"/>
      <c r="D6" s="13"/>
      <c r="E6" s="14" t="s">
        <v>8</v>
      </c>
      <c r="F6" s="14"/>
      <c r="G6" s="4"/>
      <c r="H6" s="15" t="s">
        <v>9</v>
      </c>
      <c r="I6" s="15"/>
    </row>
    <row r="7" customFormat="false" ht="19.5" hidden="false" customHeight="true" outlineLevel="0" collapsed="false">
      <c r="B7" s="3"/>
      <c r="C7" s="16" t="s">
        <v>10</v>
      </c>
      <c r="D7" s="17" t="n">
        <v>58685</v>
      </c>
      <c r="E7" s="16" t="s">
        <v>11</v>
      </c>
      <c r="F7" s="17" t="n">
        <v>20000</v>
      </c>
      <c r="G7" s="4"/>
      <c r="H7" s="16" t="s">
        <v>12</v>
      </c>
      <c r="I7" s="18" t="n">
        <v>50000</v>
      </c>
    </row>
    <row r="8" customFormat="false" ht="19.5" hidden="false" customHeight="true" outlineLevel="0" collapsed="false">
      <c r="B8" s="3"/>
      <c r="C8" s="4" t="s">
        <v>13</v>
      </c>
      <c r="D8" s="19" t="n">
        <v>20000</v>
      </c>
      <c r="E8" s="4" t="s">
        <v>14</v>
      </c>
      <c r="F8" s="19" t="n">
        <v>0</v>
      </c>
      <c r="G8" s="4"/>
      <c r="H8" s="4" t="s">
        <v>15</v>
      </c>
      <c r="I8" s="20" t="n">
        <v>0</v>
      </c>
    </row>
    <row r="9" customFormat="false" ht="19.5" hidden="false" customHeight="true" outlineLevel="0" collapsed="false">
      <c r="B9" s="3"/>
      <c r="C9" s="16" t="s">
        <v>16</v>
      </c>
      <c r="D9" s="17" t="n">
        <v>0</v>
      </c>
      <c r="E9" s="16" t="s">
        <v>17</v>
      </c>
      <c r="F9" s="17" t="n">
        <v>4000</v>
      </c>
      <c r="G9" s="4"/>
      <c r="H9" s="16" t="s">
        <v>18</v>
      </c>
      <c r="I9" s="18" t="n">
        <v>0</v>
      </c>
    </row>
    <row r="10" customFormat="false" ht="19.5" hidden="false" customHeight="true" outlineLevel="0" collapsed="false">
      <c r="B10" s="3"/>
      <c r="C10" s="4" t="s">
        <v>19</v>
      </c>
      <c r="D10" s="19" t="n">
        <v>1906</v>
      </c>
      <c r="E10" s="4" t="s">
        <v>20</v>
      </c>
      <c r="F10" s="19" t="n">
        <v>1500</v>
      </c>
      <c r="G10" s="4"/>
      <c r="H10" s="4" t="s">
        <v>21</v>
      </c>
      <c r="I10" s="20" t="n">
        <v>0</v>
      </c>
    </row>
    <row r="11" customFormat="false" ht="19.5" hidden="false" customHeight="true" outlineLevel="0" collapsed="false">
      <c r="B11" s="3"/>
      <c r="C11" s="16" t="s">
        <v>22</v>
      </c>
      <c r="D11" s="17" t="n">
        <v>6500</v>
      </c>
      <c r="E11" s="16" t="s">
        <v>23</v>
      </c>
      <c r="F11" s="17" t="n">
        <v>0</v>
      </c>
      <c r="G11" s="4"/>
      <c r="H11" s="16"/>
      <c r="I11" s="21"/>
    </row>
    <row r="12" customFormat="false" ht="19.5" hidden="false" customHeight="true" outlineLevel="0" collapsed="false">
      <c r="B12" s="3"/>
      <c r="C12" s="4" t="s">
        <v>24</v>
      </c>
      <c r="D12" s="19" t="n">
        <v>0</v>
      </c>
      <c r="E12" s="4" t="s">
        <v>25</v>
      </c>
      <c r="F12" s="19" t="n">
        <v>0</v>
      </c>
      <c r="G12" s="4"/>
      <c r="H12" s="4"/>
      <c r="I12" s="5"/>
    </row>
    <row r="13" customFormat="false" ht="19.5" hidden="false" customHeight="true" outlineLevel="0" collapsed="false">
      <c r="B13" s="3"/>
      <c r="C13" s="16" t="s">
        <v>26</v>
      </c>
      <c r="D13" s="17" t="n">
        <v>5348</v>
      </c>
      <c r="E13" s="16" t="s">
        <v>27</v>
      </c>
      <c r="F13" s="17" t="n">
        <v>12500</v>
      </c>
      <c r="G13" s="4"/>
      <c r="H13" s="16"/>
      <c r="I13" s="21"/>
    </row>
    <row r="14" customFormat="false" ht="19.5" hidden="false" customHeight="true" outlineLevel="0" collapsed="false">
      <c r="B14" s="3"/>
      <c r="C14" s="4" t="s">
        <v>28</v>
      </c>
      <c r="D14" s="19" t="n">
        <v>36000</v>
      </c>
      <c r="E14" s="4" t="s">
        <v>29</v>
      </c>
      <c r="F14" s="19" t="n">
        <v>0</v>
      </c>
      <c r="G14" s="4"/>
      <c r="H14" s="4"/>
      <c r="I14" s="5"/>
    </row>
    <row r="15" customFormat="false" ht="19.5" hidden="false" customHeight="true" outlineLevel="0" collapsed="false">
      <c r="B15" s="3"/>
      <c r="C15" s="16" t="s">
        <v>30</v>
      </c>
      <c r="D15" s="17" t="n">
        <v>20300</v>
      </c>
      <c r="E15" s="16" t="s">
        <v>31</v>
      </c>
      <c r="F15" s="17" t="n">
        <v>0</v>
      </c>
      <c r="G15" s="4"/>
      <c r="H15" s="16"/>
      <c r="I15" s="21"/>
    </row>
    <row r="16" customFormat="false" ht="21.75" hidden="false" customHeight="true" outlineLevel="0" collapsed="false">
      <c r="B16" s="3"/>
      <c r="C16" s="22" t="s">
        <v>32</v>
      </c>
      <c r="D16" s="23" t="n">
        <f aca="false">SUM(D7:D15)</f>
        <v>148739</v>
      </c>
      <c r="E16" s="24" t="s">
        <v>32</v>
      </c>
      <c r="F16" s="25" t="n">
        <f aca="false">SUM(F7:F15)</f>
        <v>38000</v>
      </c>
      <c r="G16" s="4"/>
      <c r="H16" s="26" t="s">
        <v>33</v>
      </c>
      <c r="I16" s="27" t="n">
        <f aca="false">SUM(I7:I15)</f>
        <v>50000</v>
      </c>
    </row>
    <row r="17" customFormat="false" ht="7.5" hidden="false" customHeight="true" outlineLevel="0" collapsed="false">
      <c r="B17" s="3"/>
      <c r="C17" s="4"/>
      <c r="D17" s="4"/>
      <c r="E17" s="4"/>
      <c r="F17" s="4"/>
      <c r="G17" s="4"/>
      <c r="H17" s="4"/>
      <c r="I17" s="5"/>
    </row>
    <row r="18" customFormat="false" ht="21.75" hidden="false" customHeight="true" outlineLevel="0" collapsed="false">
      <c r="B18" s="3"/>
      <c r="C18" s="28" t="s">
        <v>34</v>
      </c>
      <c r="D18" s="28"/>
      <c r="E18" s="29" t="s">
        <v>35</v>
      </c>
      <c r="F18" s="29"/>
      <c r="G18" s="4"/>
      <c r="H18" s="4"/>
      <c r="I18" s="5"/>
    </row>
    <row r="19" customFormat="false" ht="19.5" hidden="false" customHeight="true" outlineLevel="0" collapsed="false">
      <c r="B19" s="3"/>
      <c r="C19" s="16" t="s">
        <v>36</v>
      </c>
      <c r="D19" s="17" t="n">
        <v>93900</v>
      </c>
      <c r="E19" s="16" t="s">
        <v>37</v>
      </c>
      <c r="F19" s="17" t="n">
        <v>120000</v>
      </c>
      <c r="G19" s="4"/>
      <c r="H19" s="4"/>
      <c r="I19" s="5"/>
    </row>
    <row r="20" customFormat="false" ht="19.5" hidden="false" customHeight="true" outlineLevel="0" collapsed="false">
      <c r="B20" s="3"/>
      <c r="C20" s="4" t="s">
        <v>38</v>
      </c>
      <c r="D20" s="19" t="n">
        <v>50400</v>
      </c>
      <c r="E20" s="4" t="s">
        <v>39</v>
      </c>
      <c r="F20" s="19" t="n">
        <v>0</v>
      </c>
      <c r="G20" s="4"/>
      <c r="H20" s="4"/>
      <c r="I20" s="5"/>
    </row>
    <row r="21" customFormat="false" ht="19.5" hidden="false" customHeight="true" outlineLevel="0" collapsed="false">
      <c r="B21" s="3"/>
      <c r="C21" s="16" t="s">
        <v>40</v>
      </c>
      <c r="D21" s="17" t="n">
        <v>45600</v>
      </c>
      <c r="E21" s="16" t="s">
        <v>41</v>
      </c>
      <c r="F21" s="17" t="n">
        <v>50000</v>
      </c>
      <c r="G21" s="4"/>
      <c r="H21" s="4"/>
      <c r="I21" s="5"/>
    </row>
    <row r="22" customFormat="false" ht="19.5" hidden="false" customHeight="true" outlineLevel="0" collapsed="false">
      <c r="B22" s="3"/>
      <c r="C22" s="4" t="s">
        <v>42</v>
      </c>
      <c r="D22" s="19" t="n">
        <v>0</v>
      </c>
      <c r="E22" s="4" t="s">
        <v>43</v>
      </c>
      <c r="F22" s="19" t="n">
        <v>0</v>
      </c>
      <c r="G22" s="4"/>
      <c r="H22" s="4"/>
      <c r="I22" s="5"/>
    </row>
    <row r="23" customFormat="false" ht="19.5" hidden="false" customHeight="true" outlineLevel="0" collapsed="false">
      <c r="B23" s="3"/>
      <c r="C23" s="16" t="s">
        <v>44</v>
      </c>
      <c r="D23" s="17" t="n">
        <v>80000</v>
      </c>
      <c r="E23" s="16" t="s">
        <v>45</v>
      </c>
      <c r="F23" s="17" t="n">
        <v>0</v>
      </c>
      <c r="G23" s="4"/>
      <c r="H23" s="4"/>
      <c r="I23" s="5"/>
    </row>
    <row r="24" customFormat="false" ht="19.5" hidden="false" customHeight="true" outlineLevel="0" collapsed="false">
      <c r="B24" s="3"/>
      <c r="C24" s="4" t="s">
        <v>46</v>
      </c>
      <c r="D24" s="19" t="n">
        <v>0</v>
      </c>
      <c r="E24" s="4" t="s">
        <v>47</v>
      </c>
      <c r="F24" s="19" t="n">
        <v>0</v>
      </c>
      <c r="G24" s="4"/>
      <c r="H24" s="4"/>
      <c r="I24" s="5"/>
    </row>
    <row r="25" customFormat="false" ht="19.5" hidden="false" customHeight="true" outlineLevel="0" collapsed="false">
      <c r="B25" s="3"/>
      <c r="C25" s="16" t="s">
        <v>29</v>
      </c>
      <c r="D25" s="17" t="n">
        <v>0</v>
      </c>
      <c r="E25" s="16" t="s">
        <v>48</v>
      </c>
      <c r="F25" s="17" t="n">
        <v>0</v>
      </c>
      <c r="G25" s="4"/>
      <c r="H25" s="4"/>
      <c r="I25" s="5"/>
    </row>
    <row r="26" customFormat="false" ht="19.5" hidden="false" customHeight="true" outlineLevel="0" collapsed="false">
      <c r="B26" s="3"/>
      <c r="C26" s="4" t="s">
        <v>31</v>
      </c>
      <c r="D26" s="19" t="n">
        <v>0</v>
      </c>
      <c r="E26" s="4" t="s">
        <v>49</v>
      </c>
      <c r="F26" s="19" t="n">
        <v>50000</v>
      </c>
      <c r="G26" s="4"/>
      <c r="H26" s="4"/>
      <c r="I26" s="5"/>
    </row>
    <row r="27" customFormat="false" ht="21.75" hidden="false" customHeight="true" outlineLevel="0" collapsed="false">
      <c r="B27" s="3"/>
      <c r="C27" s="30" t="s">
        <v>50</v>
      </c>
      <c r="D27" s="31" t="n">
        <f aca="false">SUM(D19:D26)</f>
        <v>269900</v>
      </c>
      <c r="E27" s="30" t="s">
        <v>50</v>
      </c>
      <c r="F27" s="31" t="n">
        <f aca="false">SUM(F19:F26)</f>
        <v>220000</v>
      </c>
      <c r="G27" s="4"/>
      <c r="H27" s="4"/>
      <c r="I27" s="5"/>
    </row>
    <row r="28" customFormat="false" ht="19.5" hidden="false" customHeight="true" outlineLevel="0" collapsed="false">
      <c r="B28" s="3"/>
      <c r="C28" s="32" t="s">
        <v>51</v>
      </c>
      <c r="D28" s="33" t="n">
        <f aca="false">ROUND(D27/12,0)</f>
        <v>22492</v>
      </c>
      <c r="E28" s="32" t="s">
        <v>51</v>
      </c>
      <c r="F28" s="33" t="n">
        <f aca="false">ROUND(F27/12,0)</f>
        <v>18333</v>
      </c>
      <c r="G28" s="4"/>
      <c r="H28" s="4"/>
      <c r="I28" s="5"/>
    </row>
    <row r="29" customFormat="false" ht="18" hidden="false" customHeight="false" outlineLevel="0" collapsed="false">
      <c r="B29" s="3"/>
      <c r="C29" s="4"/>
      <c r="D29" s="4"/>
      <c r="E29" s="4"/>
      <c r="F29" s="4"/>
      <c r="G29" s="4"/>
      <c r="H29" s="4"/>
      <c r="I29" s="5"/>
    </row>
    <row r="30" customFormat="false" ht="7.5" hidden="false" customHeight="true" outlineLevel="0" collapsed="false">
      <c r="B30" s="3"/>
      <c r="C30" s="4"/>
      <c r="D30" s="4"/>
      <c r="E30" s="4"/>
      <c r="F30" s="4"/>
      <c r="G30" s="4"/>
      <c r="H30" s="4"/>
      <c r="I30" s="5"/>
    </row>
    <row r="31" customFormat="false" ht="21.75" hidden="false" customHeight="true" outlineLevel="0" collapsed="false">
      <c r="B31" s="3"/>
      <c r="C31" s="34" t="s">
        <v>52</v>
      </c>
      <c r="D31" s="34"/>
      <c r="E31" s="34"/>
      <c r="F31" s="34"/>
      <c r="G31" s="35"/>
      <c r="H31" s="35"/>
      <c r="I31" s="36"/>
    </row>
    <row r="32" customFormat="false" ht="19.5" hidden="false" customHeight="true" outlineLevel="0" collapsed="false">
      <c r="B32" s="3"/>
      <c r="C32" s="16" t="s">
        <v>53</v>
      </c>
      <c r="D32" s="17" t="n">
        <f aca="false">D16</f>
        <v>148739</v>
      </c>
      <c r="E32" s="4"/>
      <c r="F32" s="4"/>
      <c r="G32" s="4"/>
      <c r="H32" s="4"/>
      <c r="I32" s="5"/>
    </row>
    <row r="33" customFormat="false" ht="19.5" hidden="false" customHeight="true" outlineLevel="0" collapsed="false">
      <c r="B33" s="3"/>
      <c r="C33" s="4" t="s">
        <v>54</v>
      </c>
      <c r="D33" s="19" t="n">
        <f aca="false">F16</f>
        <v>38000</v>
      </c>
      <c r="E33" s="4"/>
      <c r="F33" s="4"/>
      <c r="G33" s="4"/>
      <c r="H33" s="4"/>
      <c r="I33" s="5"/>
    </row>
    <row r="34" customFormat="false" ht="19.5" hidden="false" customHeight="true" outlineLevel="0" collapsed="false">
      <c r="B34" s="3"/>
      <c r="C34" s="16" t="s">
        <v>55</v>
      </c>
      <c r="D34" s="17" t="n">
        <f aca="false">D28</f>
        <v>22492</v>
      </c>
      <c r="E34" s="4"/>
      <c r="F34" s="4"/>
      <c r="G34" s="4"/>
      <c r="H34" s="4"/>
      <c r="I34" s="5"/>
    </row>
    <row r="35" customFormat="false" ht="19.5" hidden="false" customHeight="true" outlineLevel="0" collapsed="false">
      <c r="B35" s="3"/>
      <c r="C35" s="4" t="s">
        <v>56</v>
      </c>
      <c r="D35" s="19" t="n">
        <f aca="false">F28</f>
        <v>18333</v>
      </c>
      <c r="E35" s="4"/>
      <c r="F35" s="4"/>
      <c r="G35" s="4"/>
      <c r="H35" s="4"/>
      <c r="I35" s="5"/>
    </row>
    <row r="36" customFormat="false" ht="19.5" hidden="false" customHeight="true" outlineLevel="0" collapsed="false">
      <c r="B36" s="3"/>
      <c r="C36" s="37" t="s">
        <v>57</v>
      </c>
      <c r="D36" s="38" t="n">
        <f aca="false">D32+D33+D34+D35</f>
        <v>227564</v>
      </c>
      <c r="E36" s="4"/>
      <c r="F36" s="4"/>
      <c r="G36" s="4"/>
      <c r="H36" s="30" t="s">
        <v>58</v>
      </c>
      <c r="I36" s="39" t="n">
        <f aca="false">C4</f>
        <v>240000</v>
      </c>
    </row>
    <row r="37" customFormat="false" ht="19.5" hidden="false" customHeight="true" outlineLevel="0" collapsed="false">
      <c r="B37" s="3"/>
      <c r="C37" s="4" t="s">
        <v>59</v>
      </c>
      <c r="D37" s="19" t="n">
        <f aca="false">I16</f>
        <v>50000</v>
      </c>
      <c r="E37" s="4"/>
      <c r="F37" s="4"/>
      <c r="G37" s="4"/>
      <c r="H37" s="30" t="s">
        <v>60</v>
      </c>
      <c r="I37" s="39" t="n">
        <f aca="false">C3-D36</f>
        <v>72436</v>
      </c>
    </row>
    <row r="38" customFormat="false" ht="19.5" hidden="false" customHeight="true" outlineLevel="0" collapsed="false">
      <c r="B38" s="40"/>
      <c r="C38" s="41" t="s">
        <v>6</v>
      </c>
      <c r="D38" s="42" t="n">
        <f aca="false">D36/C3</f>
        <v>0.758546666666667</v>
      </c>
      <c r="E38" s="43"/>
      <c r="F38" s="43"/>
      <c r="G38" s="43"/>
      <c r="H38" s="43"/>
      <c r="I38" s="44"/>
    </row>
  </sheetData>
  <mergeCells count="7">
    <mergeCell ref="B1:I1"/>
    <mergeCell ref="B6:D6"/>
    <mergeCell ref="E6:F6"/>
    <mergeCell ref="H6:I6"/>
    <mergeCell ref="C18:D18"/>
    <mergeCell ref="E18:F18"/>
    <mergeCell ref="C31:F31"/>
  </mergeCells>
  <conditionalFormatting sqref="D38">
    <cfRule type="expression" priority="2" aboveAverage="0" equalAverage="0" bottom="0" percent="0" rank="0" text="" dxfId="0">
      <formula>D38&gt;0.8</formula>
    </cfRule>
    <cfRule type="expression" priority="3" aboveAverage="0" equalAverage="0" bottom="0" percent="0" rank="0" text="" dxfId="1">
      <formula>D38&lt;=0.8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70C0"/>
    <pageSetUpPr fitToPage="false"/>
  </sheetPr>
  <dimension ref="B1:R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015625" defaultRowHeight="18" zeroHeight="false" outlineLevelRow="0" outlineLevelCol="0"/>
  <cols>
    <col collapsed="false" customWidth="true" hidden="false" outlineLevel="0" max="1" min="1" style="1" width="3.08"/>
    <col collapsed="false" customWidth="true" hidden="false" outlineLevel="0" max="2" min="2" style="1" width="22.58"/>
    <col collapsed="false" customWidth="true" hidden="false" outlineLevel="0" max="3" min="3" style="1" width="11.58"/>
    <col collapsed="false" customWidth="true" hidden="false" outlineLevel="0" max="15" min="4" style="1" width="9.58"/>
    <col collapsed="false" customWidth="true" hidden="false" outlineLevel="0" max="16" min="16" style="1" width="11.58"/>
    <col collapsed="false" customWidth="true" hidden="false" outlineLevel="0" max="17" min="17" style="1" width="9.58"/>
    <col collapsed="false" customWidth="true" hidden="false" outlineLevel="0" max="18" min="18" style="1" width="8.08"/>
  </cols>
  <sheetData>
    <row r="1" customFormat="false" ht="27.75" hidden="false" customHeight="true" outlineLevel="0" collapsed="false">
      <c r="B1" s="45" t="s">
        <v>61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customFormat="false" ht="21.75" hidden="false" customHeight="true" outlineLevel="0" collapsed="false">
      <c r="B2" s="13" t="s">
        <v>62</v>
      </c>
      <c r="C2" s="34" t="s">
        <v>63</v>
      </c>
      <c r="D2" s="34" t="s">
        <v>64</v>
      </c>
      <c r="E2" s="34" t="s">
        <v>65</v>
      </c>
      <c r="F2" s="34" t="s">
        <v>66</v>
      </c>
      <c r="G2" s="34" t="s">
        <v>67</v>
      </c>
      <c r="H2" s="34" t="s">
        <v>68</v>
      </c>
      <c r="I2" s="34" t="s">
        <v>69</v>
      </c>
      <c r="J2" s="34" t="s">
        <v>70</v>
      </c>
      <c r="K2" s="34" t="s">
        <v>71</v>
      </c>
      <c r="L2" s="34" t="s">
        <v>72</v>
      </c>
      <c r="M2" s="34" t="s">
        <v>73</v>
      </c>
      <c r="N2" s="34" t="s">
        <v>74</v>
      </c>
      <c r="O2" s="34" t="s">
        <v>75</v>
      </c>
      <c r="P2" s="34" t="s">
        <v>76</v>
      </c>
      <c r="Q2" s="34" t="s">
        <v>77</v>
      </c>
      <c r="R2" s="46" t="s">
        <v>78</v>
      </c>
    </row>
    <row r="3" customFormat="false" ht="18" hidden="false" customHeight="true" outlineLevel="0" collapsed="false">
      <c r="B3" s="47" t="s">
        <v>79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customFormat="false" ht="19.5" hidden="false" customHeight="true" outlineLevel="0" collapsed="false">
      <c r="B4" s="48" t="s">
        <v>10</v>
      </c>
      <c r="C4" s="17" t="n">
        <f aca="false">予算計画!D7</f>
        <v>58685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17" t="n">
        <f aca="false">SUM(D4:O4)</f>
        <v>0</v>
      </c>
      <c r="Q4" s="17" t="str">
        <f aca="false">IFERROR(P4/COUNTA(D4:O4),"")</f>
        <v/>
      </c>
      <c r="R4" s="50" t="str">
        <f aca="false">IFERROR(Q4/C4,"")</f>
        <v/>
      </c>
    </row>
    <row r="5" customFormat="false" ht="19.5" hidden="false" customHeight="true" outlineLevel="0" collapsed="false">
      <c r="B5" s="51" t="s">
        <v>13</v>
      </c>
      <c r="C5" s="19" t="n">
        <f aca="false">予算計画!D8</f>
        <v>20000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19" t="n">
        <f aca="false">SUM(D5:O5)</f>
        <v>0</v>
      </c>
      <c r="Q5" s="19" t="str">
        <f aca="false">IFERROR(P5/COUNTA(D5:O5),"")</f>
        <v/>
      </c>
      <c r="R5" s="52" t="str">
        <f aca="false">IFERROR(Q5/C5,"")</f>
        <v/>
      </c>
    </row>
    <row r="6" customFormat="false" ht="19.5" hidden="false" customHeight="true" outlineLevel="0" collapsed="false">
      <c r="B6" s="48" t="s">
        <v>16</v>
      </c>
      <c r="C6" s="17" t="n">
        <f aca="false">予算計画!D9</f>
        <v>0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17" t="n">
        <f aca="false">SUM(D6:O6)</f>
        <v>0</v>
      </c>
      <c r="Q6" s="17" t="str">
        <f aca="false">IFERROR(P6/COUNTA(D6:O6),"")</f>
        <v/>
      </c>
      <c r="R6" s="50" t="str">
        <f aca="false">IFERROR(Q6/C6,"")</f>
        <v/>
      </c>
    </row>
    <row r="7" customFormat="false" ht="19.5" hidden="false" customHeight="true" outlineLevel="0" collapsed="false">
      <c r="B7" s="51" t="s">
        <v>19</v>
      </c>
      <c r="C7" s="19" t="n">
        <f aca="false">予算計画!D10</f>
        <v>1906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19" t="n">
        <f aca="false">SUM(D7:O7)</f>
        <v>0</v>
      </c>
      <c r="Q7" s="19" t="str">
        <f aca="false">IFERROR(P7/COUNTA(D7:O7),"")</f>
        <v/>
      </c>
      <c r="R7" s="52" t="str">
        <f aca="false">IFERROR(Q7/C7,"")</f>
        <v/>
      </c>
    </row>
    <row r="8" customFormat="false" ht="19.5" hidden="false" customHeight="true" outlineLevel="0" collapsed="false">
      <c r="B8" s="48" t="s">
        <v>80</v>
      </c>
      <c r="C8" s="17" t="n">
        <f aca="false">予算計画!D11</f>
        <v>6500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17" t="n">
        <f aca="false">SUM(D8:O8)</f>
        <v>0</v>
      </c>
      <c r="Q8" s="17" t="str">
        <f aca="false">IFERROR(P8/COUNTA(D8:O8),"")</f>
        <v/>
      </c>
      <c r="R8" s="50" t="str">
        <f aca="false">IFERROR(Q8/C8,"")</f>
        <v/>
      </c>
    </row>
    <row r="9" customFormat="false" ht="19.5" hidden="false" customHeight="true" outlineLevel="0" collapsed="false">
      <c r="B9" s="51" t="s">
        <v>81</v>
      </c>
      <c r="C9" s="19" t="n">
        <f aca="false">予算計画!D12</f>
        <v>0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19" t="n">
        <f aca="false">SUM(D9:O9)</f>
        <v>0</v>
      </c>
      <c r="Q9" s="19" t="str">
        <f aca="false">IFERROR(P9/COUNTA(D9:O9),"")</f>
        <v/>
      </c>
      <c r="R9" s="52" t="str">
        <f aca="false">IFERROR(Q9/C9,"")</f>
        <v/>
      </c>
    </row>
    <row r="10" customFormat="false" ht="19.5" hidden="false" customHeight="true" outlineLevel="0" collapsed="false">
      <c r="B10" s="48" t="s">
        <v>26</v>
      </c>
      <c r="C10" s="17" t="n">
        <f aca="false">予算計画!D13</f>
        <v>5348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17" t="n">
        <f aca="false">SUM(D10:O10)</f>
        <v>0</v>
      </c>
      <c r="Q10" s="17" t="str">
        <f aca="false">IFERROR(P10/COUNTA(D10:O10),"")</f>
        <v/>
      </c>
      <c r="R10" s="50" t="str">
        <f aca="false">IFERROR(Q10/C10,"")</f>
        <v/>
      </c>
    </row>
    <row r="11" customFormat="false" ht="19.5" hidden="false" customHeight="true" outlineLevel="0" collapsed="false">
      <c r="B11" s="51" t="s">
        <v>28</v>
      </c>
      <c r="C11" s="19" t="n">
        <f aca="false">予算計画!D14</f>
        <v>36000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19" t="n">
        <f aca="false">SUM(D11:O11)</f>
        <v>0</v>
      </c>
      <c r="Q11" s="19" t="str">
        <f aca="false">IFERROR(P11/COUNTA(D11:O11),"")</f>
        <v/>
      </c>
      <c r="R11" s="52" t="str">
        <f aca="false">IFERROR(Q11/C11,"")</f>
        <v/>
      </c>
    </row>
    <row r="12" customFormat="false" ht="19.5" hidden="false" customHeight="true" outlineLevel="0" collapsed="false">
      <c r="B12" s="48" t="s">
        <v>30</v>
      </c>
      <c r="C12" s="17" t="n">
        <f aca="false">予算計画!D15</f>
        <v>20300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17" t="n">
        <f aca="false">SUM(D12:O12)</f>
        <v>0</v>
      </c>
      <c r="Q12" s="17" t="str">
        <f aca="false">IFERROR(P12/COUNTA(D12:O12),"")</f>
        <v/>
      </c>
      <c r="R12" s="50" t="str">
        <f aca="false">IFERROR(Q12/C12,"")</f>
        <v/>
      </c>
    </row>
    <row r="13" customFormat="false" ht="19.5" hidden="false" customHeight="true" outlineLevel="0" collapsed="false">
      <c r="B13" s="53" t="s">
        <v>82</v>
      </c>
      <c r="C13" s="23" t="n">
        <f aca="false">予算計画!D16</f>
        <v>148739</v>
      </c>
      <c r="D13" s="23"/>
      <c r="E13" s="23"/>
      <c r="F13" s="23" t="n">
        <f aca="false">SUM(D4:D12)</f>
        <v>0</v>
      </c>
      <c r="G13" s="23" t="n">
        <f aca="false">SUM(E4:E12)</f>
        <v>0</v>
      </c>
      <c r="H13" s="23" t="n">
        <f aca="false">SUM(F4:F12)</f>
        <v>0</v>
      </c>
      <c r="I13" s="23" t="n">
        <f aca="false">SUM(G4:G12)</f>
        <v>0</v>
      </c>
      <c r="J13" s="23" t="n">
        <f aca="false">SUM(H4:H12)</f>
        <v>0</v>
      </c>
      <c r="K13" s="23" t="n">
        <f aca="false">SUM(I4:I12)</f>
        <v>0</v>
      </c>
      <c r="L13" s="23" t="n">
        <f aca="false">SUM(J4:J12)</f>
        <v>0</v>
      </c>
      <c r="M13" s="23" t="n">
        <f aca="false">SUM(K4:K12)</f>
        <v>0</v>
      </c>
      <c r="N13" s="23" t="n">
        <f aca="false">SUM(L4:L12)</f>
        <v>0</v>
      </c>
      <c r="O13" s="23" t="n">
        <f aca="false">SUM(M4:M12)</f>
        <v>0</v>
      </c>
      <c r="P13" s="23" t="n">
        <f aca="false">SUM(D13:O13)</f>
        <v>0</v>
      </c>
      <c r="Q13" s="23" t="n">
        <f aca="false">IFERROR(P13/COUNTA(D13:O13),"")</f>
        <v>0</v>
      </c>
      <c r="R13" s="54" t="n">
        <f aca="false">IFERROR(Q13/C13,"")</f>
        <v>0</v>
      </c>
    </row>
    <row r="14" customFormat="false" ht="18" hidden="false" customHeight="true" outlineLevel="0" collapsed="false">
      <c r="B14" s="55" t="s">
        <v>83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</row>
    <row r="15" customFormat="false" ht="19.5" hidden="false" customHeight="true" outlineLevel="0" collapsed="false">
      <c r="B15" s="51" t="s">
        <v>11</v>
      </c>
      <c r="C15" s="19" t="n">
        <f aca="false">予算計画!F7</f>
        <v>20000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19" t="n">
        <f aca="false">SUM(D15:O15)</f>
        <v>0</v>
      </c>
      <c r="Q15" s="19" t="str">
        <f aca="false">IFERROR(P15/COUNTA(D15:O15),"")</f>
        <v/>
      </c>
      <c r="R15" s="52" t="str">
        <f aca="false">IFERROR(Q15/C15,"")</f>
        <v/>
      </c>
    </row>
    <row r="16" customFormat="false" ht="19.5" hidden="false" customHeight="true" outlineLevel="0" collapsed="false">
      <c r="B16" s="48" t="s">
        <v>14</v>
      </c>
      <c r="C16" s="17" t="n">
        <f aca="false">予算計画!F8</f>
        <v>0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17" t="n">
        <f aca="false">SUM(D16:O16)</f>
        <v>0</v>
      </c>
      <c r="Q16" s="17" t="str">
        <f aca="false">IFERROR(P16/COUNTA(D16:O16),"")</f>
        <v/>
      </c>
      <c r="R16" s="50" t="str">
        <f aca="false">IFERROR(Q16/C16,"")</f>
        <v/>
      </c>
    </row>
    <row r="17" customFormat="false" ht="19.5" hidden="false" customHeight="true" outlineLevel="0" collapsed="false">
      <c r="B17" s="51" t="s">
        <v>17</v>
      </c>
      <c r="C17" s="19" t="n">
        <f aca="false">予算計画!F9</f>
        <v>4000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19" t="n">
        <f aca="false">SUM(D17:O17)</f>
        <v>0</v>
      </c>
      <c r="Q17" s="19" t="str">
        <f aca="false">IFERROR(P17/COUNTA(D17:O17),"")</f>
        <v/>
      </c>
      <c r="R17" s="52" t="str">
        <f aca="false">IFERROR(Q17/C17,"")</f>
        <v/>
      </c>
    </row>
    <row r="18" customFormat="false" ht="19.5" hidden="false" customHeight="true" outlineLevel="0" collapsed="false">
      <c r="B18" s="48" t="s">
        <v>20</v>
      </c>
      <c r="C18" s="17" t="n">
        <f aca="false">予算計画!F10</f>
        <v>1500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17" t="n">
        <f aca="false">SUM(D18:O18)</f>
        <v>0</v>
      </c>
      <c r="Q18" s="17" t="str">
        <f aca="false">IFERROR(P18/COUNTA(D18:O18),"")</f>
        <v/>
      </c>
      <c r="R18" s="50" t="str">
        <f aca="false">IFERROR(Q18/C18,"")</f>
        <v/>
      </c>
    </row>
    <row r="19" customFormat="false" ht="19.5" hidden="false" customHeight="true" outlineLevel="0" collapsed="false">
      <c r="B19" s="51" t="s">
        <v>23</v>
      </c>
      <c r="C19" s="19" t="n">
        <f aca="false">予算計画!F11</f>
        <v>0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19" t="n">
        <f aca="false">SUM(D19:O19)</f>
        <v>0</v>
      </c>
      <c r="Q19" s="19" t="str">
        <f aca="false">IFERROR(P19/COUNTA(D19:O19),"")</f>
        <v/>
      </c>
      <c r="R19" s="52" t="str">
        <f aca="false">IFERROR(Q19/C19,"")</f>
        <v/>
      </c>
    </row>
    <row r="20" customFormat="false" ht="19.5" hidden="false" customHeight="true" outlineLevel="0" collapsed="false">
      <c r="B20" s="48" t="s">
        <v>25</v>
      </c>
      <c r="C20" s="17" t="n">
        <f aca="false">予算計画!F12</f>
        <v>0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17" t="n">
        <f aca="false">SUM(D20:O20)</f>
        <v>0</v>
      </c>
      <c r="Q20" s="17" t="str">
        <f aca="false">IFERROR(P20/COUNTA(D20:O20),"")</f>
        <v/>
      </c>
      <c r="R20" s="50" t="str">
        <f aca="false">IFERROR(Q20/C20,"")</f>
        <v/>
      </c>
    </row>
    <row r="21" customFormat="false" ht="19.5" hidden="false" customHeight="true" outlineLevel="0" collapsed="false">
      <c r="B21" s="51" t="s">
        <v>27</v>
      </c>
      <c r="C21" s="19" t="n">
        <f aca="false">予算計画!F13</f>
        <v>12500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19" t="n">
        <f aca="false">SUM(D21:O21)</f>
        <v>0</v>
      </c>
      <c r="Q21" s="19" t="str">
        <f aca="false">IFERROR(P21/COUNTA(D21:O21),"")</f>
        <v/>
      </c>
      <c r="R21" s="52" t="str">
        <f aca="false">IFERROR(Q21/C21,"")</f>
        <v/>
      </c>
    </row>
    <row r="22" customFormat="false" ht="19.5" hidden="false" customHeight="true" outlineLevel="0" collapsed="false">
      <c r="B22" s="48" t="s">
        <v>29</v>
      </c>
      <c r="C22" s="17" t="n">
        <f aca="false">予算計画!F14</f>
        <v>0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17" t="n">
        <f aca="false">SUM(D22:O22)</f>
        <v>0</v>
      </c>
      <c r="Q22" s="17" t="str">
        <f aca="false">IFERROR(P22/COUNTA(D22:O22),"")</f>
        <v/>
      </c>
      <c r="R22" s="50" t="str">
        <f aca="false">IFERROR(Q22/C22,"")</f>
        <v/>
      </c>
    </row>
    <row r="23" customFormat="false" ht="19.5" hidden="false" customHeight="true" outlineLevel="0" collapsed="false">
      <c r="B23" s="51" t="s">
        <v>31</v>
      </c>
      <c r="C23" s="19" t="n">
        <f aca="false">予算計画!F15</f>
        <v>0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19" t="n">
        <f aca="false">SUM(D23:O23)</f>
        <v>0</v>
      </c>
      <c r="Q23" s="19" t="str">
        <f aca="false">IFERROR(P23/COUNTA(D23:O23),"")</f>
        <v/>
      </c>
      <c r="R23" s="52" t="str">
        <f aca="false">IFERROR(Q23/C23,"")</f>
        <v/>
      </c>
    </row>
    <row r="24" customFormat="false" ht="19.5" hidden="false" customHeight="true" outlineLevel="0" collapsed="false">
      <c r="B24" s="56" t="s">
        <v>84</v>
      </c>
      <c r="C24" s="25" t="n">
        <f aca="false">予算計画!F16</f>
        <v>38000</v>
      </c>
      <c r="D24" s="25"/>
      <c r="E24" s="25"/>
      <c r="F24" s="25" t="n">
        <f aca="false">SUM(D15:D23)</f>
        <v>0</v>
      </c>
      <c r="G24" s="25" t="n">
        <f aca="false">SUM(E15:E23)</f>
        <v>0</v>
      </c>
      <c r="H24" s="25" t="n">
        <f aca="false">SUM(F15:F23)</f>
        <v>0</v>
      </c>
      <c r="I24" s="25" t="n">
        <f aca="false">SUM(G15:G23)</f>
        <v>0</v>
      </c>
      <c r="J24" s="25" t="n">
        <f aca="false">SUM(H15:H23)</f>
        <v>0</v>
      </c>
      <c r="K24" s="25" t="n">
        <f aca="false">SUM(I15:I23)</f>
        <v>0</v>
      </c>
      <c r="L24" s="25" t="n">
        <f aca="false">SUM(J15:J23)</f>
        <v>0</v>
      </c>
      <c r="M24" s="25" t="n">
        <f aca="false">SUM(K15:K23)</f>
        <v>0</v>
      </c>
      <c r="N24" s="25" t="n">
        <f aca="false">SUM(L15:L23)</f>
        <v>0</v>
      </c>
      <c r="O24" s="25" t="n">
        <f aca="false">SUM(M15:M23)</f>
        <v>0</v>
      </c>
      <c r="P24" s="25" t="n">
        <f aca="false">SUM(D24:O24)</f>
        <v>0</v>
      </c>
      <c r="Q24" s="25" t="n">
        <f aca="false">IFERROR(P24/COUNTA(D24:O24),"")</f>
        <v>0</v>
      </c>
      <c r="R24" s="57" t="n">
        <f aca="false">IFERROR(Q24/C24,"")</f>
        <v>0</v>
      </c>
    </row>
    <row r="25" customFormat="false" ht="18" hidden="false" customHeight="true" outlineLevel="0" collapsed="false">
      <c r="B25" s="58" t="s">
        <v>85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</row>
    <row r="26" customFormat="false" ht="19.5" hidden="false" customHeight="true" outlineLevel="0" collapsed="false">
      <c r="B26" s="48" t="s">
        <v>86</v>
      </c>
      <c r="C26" s="17" t="n">
        <f aca="false">予算計画!D28</f>
        <v>22492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17" t="n">
        <f aca="false">SUM(D26:O26)</f>
        <v>0</v>
      </c>
      <c r="Q26" s="17" t="str">
        <f aca="false">IFERROR(P26/COUNTA(D26:O26),"")</f>
        <v/>
      </c>
      <c r="R26" s="50" t="str">
        <f aca="false">IFERROR(Q26/C26,"")</f>
        <v/>
      </c>
    </row>
    <row r="27" customFormat="false" ht="19.5" hidden="false" customHeight="true" outlineLevel="0" collapsed="false">
      <c r="B27" s="51" t="s">
        <v>87</v>
      </c>
      <c r="C27" s="19" t="n">
        <f aca="false">予算計画!F28</f>
        <v>18333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19" t="n">
        <f aca="false">SUM(D27:O27)</f>
        <v>0</v>
      </c>
      <c r="Q27" s="19" t="str">
        <f aca="false">IFERROR(P27/COUNTA(D27:O27),"")</f>
        <v/>
      </c>
      <c r="R27" s="52" t="str">
        <f aca="false">IFERROR(Q27/C27,"")</f>
        <v/>
      </c>
    </row>
    <row r="28" customFormat="false" ht="19.5" hidden="false" customHeight="true" outlineLevel="0" collapsed="false">
      <c r="B28" s="59" t="s">
        <v>88</v>
      </c>
      <c r="C28" s="31" t="n">
        <f aca="false">予算計画!D28+予算計画!F28</f>
        <v>40825</v>
      </c>
      <c r="D28" s="31"/>
      <c r="E28" s="31"/>
      <c r="F28" s="31" t="n">
        <f aca="false">SUM(D26:D27)</f>
        <v>0</v>
      </c>
      <c r="G28" s="31" t="n">
        <f aca="false">SUM(E26:E27)</f>
        <v>0</v>
      </c>
      <c r="H28" s="31" t="n">
        <f aca="false">SUM(F26:F27)</f>
        <v>0</v>
      </c>
      <c r="I28" s="31" t="n">
        <f aca="false">SUM(G26:G27)</f>
        <v>0</v>
      </c>
      <c r="J28" s="31" t="n">
        <f aca="false">SUM(H26:H27)</f>
        <v>0</v>
      </c>
      <c r="K28" s="31" t="n">
        <f aca="false">SUM(I26:I27)</f>
        <v>0</v>
      </c>
      <c r="L28" s="31" t="n">
        <f aca="false">SUM(J26:J27)</f>
        <v>0</v>
      </c>
      <c r="M28" s="31" t="n">
        <f aca="false">SUM(K26:K27)</f>
        <v>0</v>
      </c>
      <c r="N28" s="31" t="n">
        <f aca="false">SUM(L26:L27)</f>
        <v>0</v>
      </c>
      <c r="O28" s="31" t="n">
        <f aca="false">SUM(M26:M27)</f>
        <v>0</v>
      </c>
      <c r="P28" s="31" t="n">
        <f aca="false">SUM(D28:O28)</f>
        <v>0</v>
      </c>
      <c r="Q28" s="31" t="n">
        <f aca="false">IFERROR(P28/COUNTA(D28:O28),"")</f>
        <v>0</v>
      </c>
      <c r="R28" s="60" t="n">
        <f aca="false">IFERROR(Q28/C28,"")</f>
        <v>0</v>
      </c>
    </row>
    <row r="29" customFormat="false" ht="18" hidden="false" customHeight="true" outlineLevel="0" collapsed="false">
      <c r="B29" s="61" t="s">
        <v>89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</row>
    <row r="30" customFormat="false" ht="19.5" hidden="false" customHeight="true" outlineLevel="0" collapsed="false">
      <c r="B30" s="62" t="s">
        <v>90</v>
      </c>
      <c r="C30" s="38" t="n">
        <f aca="false">C13+C24+C28</f>
        <v>227564</v>
      </c>
      <c r="D30" s="38"/>
      <c r="E30" s="38"/>
      <c r="F30" s="38" t="n">
        <f aca="false">D13+D24+D28</f>
        <v>0</v>
      </c>
      <c r="G30" s="38" t="n">
        <f aca="false">E13+E24+E28</f>
        <v>0</v>
      </c>
      <c r="H30" s="38" t="n">
        <f aca="false">F13+F24+F28</f>
        <v>0</v>
      </c>
      <c r="I30" s="38" t="n">
        <f aca="false">G13+G24+G28</f>
        <v>0</v>
      </c>
      <c r="J30" s="38" t="n">
        <f aca="false">H13+H24+H28</f>
        <v>0</v>
      </c>
      <c r="K30" s="38" t="n">
        <f aca="false">I13+I24+I28</f>
        <v>0</v>
      </c>
      <c r="L30" s="38" t="n">
        <f aca="false">J13+J24+J28</f>
        <v>0</v>
      </c>
      <c r="M30" s="38" t="n">
        <f aca="false">K13+K24+K28</f>
        <v>0</v>
      </c>
      <c r="N30" s="38" t="n">
        <f aca="false">L13+L24+L28</f>
        <v>0</v>
      </c>
      <c r="O30" s="38" t="n">
        <f aca="false">M13+M24+M28</f>
        <v>0</v>
      </c>
      <c r="P30" s="38" t="n">
        <f aca="false">SUM(D30:O30)</f>
        <v>0</v>
      </c>
      <c r="Q30" s="38" t="n">
        <f aca="false">IFERROR(P30/COUNTA(D30:O30),"")</f>
        <v>0</v>
      </c>
      <c r="R30" s="63" t="n">
        <f aca="false">IFERROR(Q30/C30,"")</f>
        <v>0</v>
      </c>
    </row>
    <row r="31" customFormat="false" ht="19.5" hidden="false" customHeight="true" outlineLevel="0" collapsed="false">
      <c r="B31" s="51" t="s">
        <v>59</v>
      </c>
      <c r="C31" s="19" t="n">
        <f aca="false">予算計画!I16</f>
        <v>50000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 t="n">
        <f aca="false">SUM(D31:O31)</f>
        <v>0</v>
      </c>
      <c r="Q31" s="19" t="str">
        <f aca="false">IFERROR(P31/COUNTA(D31:O31),"")</f>
        <v/>
      </c>
      <c r="R31" s="52" t="str">
        <f aca="false">IFERROR(Q31/C31,"")</f>
        <v/>
      </c>
    </row>
    <row r="32" customFormat="false" ht="18" hidden="false" customHeight="false" outlineLevel="0" collapsed="false">
      <c r="B32" s="5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/>
    </row>
    <row r="33" customFormat="false" ht="7.5" hidden="false" customHeight="true" outlineLevel="0" collapsed="false">
      <c r="B33" s="5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5"/>
    </row>
    <row r="34" customFormat="false" ht="21.75" hidden="false" customHeight="true" outlineLevel="0" collapsed="false">
      <c r="B34" s="64" t="s">
        <v>91</v>
      </c>
      <c r="C34" s="64"/>
      <c r="D34" s="65" t="n">
        <f aca="false">SUM(D30)</f>
        <v>0</v>
      </c>
      <c r="E34" s="65" t="n">
        <f aca="false">SUM(D30)</f>
        <v>0</v>
      </c>
      <c r="F34" s="65" t="n">
        <f aca="false">SUM(D30)</f>
        <v>0</v>
      </c>
      <c r="G34" s="65" t="n">
        <f aca="false">SUM(D30)</f>
        <v>0</v>
      </c>
      <c r="H34" s="65" t="n">
        <f aca="false">SUM(D30)</f>
        <v>0</v>
      </c>
      <c r="I34" s="65" t="n">
        <f aca="false">SUM(D30)</f>
        <v>0</v>
      </c>
      <c r="J34" s="65" t="n">
        <f aca="false">SUM(D30)</f>
        <v>0</v>
      </c>
      <c r="K34" s="65" t="n">
        <f aca="false">SUM(D30)</f>
        <v>0</v>
      </c>
      <c r="L34" s="65" t="n">
        <f aca="false">SUM(D30)</f>
        <v>0</v>
      </c>
      <c r="M34" s="65" t="n">
        <f aca="false">SUM(D30)</f>
        <v>0</v>
      </c>
      <c r="N34" s="65" t="n">
        <f aca="false">SUM(D30)</f>
        <v>0</v>
      </c>
      <c r="O34" s="65" t="n">
        <f aca="false">SUM(D30)</f>
        <v>0</v>
      </c>
      <c r="P34" s="35"/>
      <c r="Q34" s="35"/>
      <c r="R34" s="36"/>
    </row>
    <row r="35" customFormat="false" ht="19.5" hidden="false" customHeight="true" outlineLevel="0" collapsed="false">
      <c r="B35" s="66" t="s">
        <v>92</v>
      </c>
      <c r="C35" s="67" t="n">
        <f aca="false">予算計画!C4</f>
        <v>240000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4"/>
    </row>
  </sheetData>
  <mergeCells count="6">
    <mergeCell ref="B1:R1"/>
    <mergeCell ref="B3:R3"/>
    <mergeCell ref="B14:R14"/>
    <mergeCell ref="B25:R25"/>
    <mergeCell ref="B29:R29"/>
    <mergeCell ref="B34:C3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B1:P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A1" activeCellId="0" sqref="A1"/>
    </sheetView>
  </sheetViews>
  <sheetFormatPr defaultColWidth="8.41015625" defaultRowHeight="18" zeroHeight="false" outlineLevelRow="0" outlineLevelCol="0"/>
  <cols>
    <col collapsed="false" customWidth="true" hidden="false" outlineLevel="0" max="1" min="1" style="1" width="3.08"/>
    <col collapsed="false" customWidth="true" hidden="false" outlineLevel="0" max="2" min="2" style="1" width="18.58"/>
    <col collapsed="false" customWidth="true" hidden="false" outlineLevel="0" max="3" min="3" style="1" width="11.58"/>
    <col collapsed="false" customWidth="true" hidden="false" outlineLevel="0" max="15" min="4" style="1" width="9.58"/>
    <col collapsed="false" customWidth="true" hidden="false" outlineLevel="0" max="16" min="16" style="1" width="11.58"/>
    <col collapsed="false" customWidth="true" hidden="false" outlineLevel="0" max="17" min="17" style="1" width="9.58"/>
  </cols>
  <sheetData>
    <row r="1" customFormat="false" ht="27.75" hidden="false" customHeight="true" outlineLevel="0" collapsed="false">
      <c r="B1" s="68" t="s">
        <v>93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3" customFormat="false" ht="19.5" hidden="false" customHeight="true" outlineLevel="0" collapsed="false">
      <c r="B3" s="69" t="s">
        <v>94</v>
      </c>
      <c r="C3" s="69" t="s">
        <v>64</v>
      </c>
      <c r="D3" s="69" t="s">
        <v>65</v>
      </c>
      <c r="E3" s="69" t="s">
        <v>66</v>
      </c>
      <c r="F3" s="69" t="s">
        <v>67</v>
      </c>
      <c r="G3" s="69" t="s">
        <v>68</v>
      </c>
      <c r="H3" s="69" t="s">
        <v>69</v>
      </c>
      <c r="I3" s="69" t="s">
        <v>70</v>
      </c>
      <c r="J3" s="69" t="s">
        <v>71</v>
      </c>
      <c r="K3" s="69" t="s">
        <v>72</v>
      </c>
      <c r="L3" s="69" t="s">
        <v>73</v>
      </c>
      <c r="M3" s="69" t="s">
        <v>74</v>
      </c>
      <c r="N3" s="69" t="s">
        <v>75</v>
      </c>
      <c r="O3" s="69" t="s">
        <v>95</v>
      </c>
      <c r="P3" s="69" t="s">
        <v>77</v>
      </c>
    </row>
    <row r="4" customFormat="false" ht="19.5" hidden="false" customHeight="true" outlineLevel="0" collapsed="false">
      <c r="B4" s="70" t="s">
        <v>96</v>
      </c>
      <c r="C4" s="71" t="n">
        <f aca="false">月次記録!D13</f>
        <v>0</v>
      </c>
      <c r="D4" s="71" t="n">
        <f aca="false">月次記録!E13</f>
        <v>0</v>
      </c>
      <c r="E4" s="71" t="n">
        <f aca="false">月次記録!F13</f>
        <v>0</v>
      </c>
      <c r="F4" s="71" t="n">
        <f aca="false">月次記録!G13</f>
        <v>0</v>
      </c>
      <c r="G4" s="71" t="n">
        <f aca="false">月次記録!H13</f>
        <v>0</v>
      </c>
      <c r="H4" s="71" t="n">
        <f aca="false">月次記録!I13</f>
        <v>0</v>
      </c>
      <c r="I4" s="71" t="n">
        <f aca="false">月次記録!J13</f>
        <v>0</v>
      </c>
      <c r="J4" s="71" t="n">
        <f aca="false">月次記録!K13</f>
        <v>0</v>
      </c>
      <c r="K4" s="71" t="n">
        <f aca="false">月次記録!L13</f>
        <v>0</v>
      </c>
      <c r="L4" s="71" t="n">
        <f aca="false">月次記録!M13</f>
        <v>0</v>
      </c>
      <c r="M4" s="71" t="n">
        <f aca="false">月次記録!N13</f>
        <v>0</v>
      </c>
      <c r="N4" s="71" t="n">
        <f aca="false">月次記録!O13</f>
        <v>0</v>
      </c>
      <c r="O4" s="71" t="n">
        <f aca="false">SUM(C4:N4)</f>
        <v>0</v>
      </c>
      <c r="P4" s="71" t="n">
        <f aca="false">IFERROR(O4/COUNTA(C4:N4),"")</f>
        <v>0</v>
      </c>
    </row>
    <row r="5" customFormat="false" ht="19.5" hidden="false" customHeight="true" outlineLevel="0" collapsed="false">
      <c r="B5" s="72" t="s">
        <v>97</v>
      </c>
      <c r="C5" s="73" t="n">
        <f aca="false">月次記録!D24</f>
        <v>0</v>
      </c>
      <c r="D5" s="73" t="n">
        <f aca="false">月次記録!E24</f>
        <v>0</v>
      </c>
      <c r="E5" s="73" t="n">
        <f aca="false">月次記録!F24</f>
        <v>0</v>
      </c>
      <c r="F5" s="73" t="n">
        <f aca="false">月次記録!G24</f>
        <v>0</v>
      </c>
      <c r="G5" s="73" t="n">
        <f aca="false">月次記録!H24</f>
        <v>0</v>
      </c>
      <c r="H5" s="73" t="n">
        <f aca="false">月次記録!I24</f>
        <v>0</v>
      </c>
      <c r="I5" s="73" t="n">
        <f aca="false">月次記録!J24</f>
        <v>0</v>
      </c>
      <c r="J5" s="73" t="n">
        <f aca="false">月次記録!K24</f>
        <v>0</v>
      </c>
      <c r="K5" s="73" t="n">
        <f aca="false">月次記録!L24</f>
        <v>0</v>
      </c>
      <c r="L5" s="73" t="n">
        <f aca="false">月次記録!M24</f>
        <v>0</v>
      </c>
      <c r="M5" s="73" t="n">
        <f aca="false">月次記録!N24</f>
        <v>0</v>
      </c>
      <c r="N5" s="73" t="n">
        <f aca="false">月次記録!O24</f>
        <v>0</v>
      </c>
      <c r="O5" s="73" t="n">
        <f aca="false">SUM(C5:N5)</f>
        <v>0</v>
      </c>
      <c r="P5" s="73" t="n">
        <f aca="false">IFERROR(O5/COUNTA(C5:N5),"")</f>
        <v>0</v>
      </c>
    </row>
    <row r="6" customFormat="false" ht="19.5" hidden="false" customHeight="true" outlineLevel="0" collapsed="false">
      <c r="B6" s="70" t="s">
        <v>98</v>
      </c>
      <c r="C6" s="71" t="n">
        <f aca="false">月次記録!D28</f>
        <v>0</v>
      </c>
      <c r="D6" s="71" t="n">
        <f aca="false">月次記録!E28</f>
        <v>0</v>
      </c>
      <c r="E6" s="71" t="n">
        <f aca="false">月次記録!F28</f>
        <v>0</v>
      </c>
      <c r="F6" s="71" t="n">
        <f aca="false">月次記録!G28</f>
        <v>0</v>
      </c>
      <c r="G6" s="71" t="n">
        <f aca="false">月次記録!H28</f>
        <v>0</v>
      </c>
      <c r="H6" s="71" t="n">
        <f aca="false">月次記録!I28</f>
        <v>0</v>
      </c>
      <c r="I6" s="71" t="n">
        <f aca="false">月次記録!J28</f>
        <v>0</v>
      </c>
      <c r="J6" s="71" t="n">
        <f aca="false">月次記録!K28</f>
        <v>0</v>
      </c>
      <c r="K6" s="71" t="n">
        <f aca="false">月次記録!L28</f>
        <v>0</v>
      </c>
      <c r="L6" s="71" t="n">
        <f aca="false">月次記録!M28</f>
        <v>0</v>
      </c>
      <c r="M6" s="71" t="n">
        <f aca="false">月次記録!N28</f>
        <v>0</v>
      </c>
      <c r="N6" s="71" t="n">
        <f aca="false">月次記録!O28</f>
        <v>0</v>
      </c>
      <c r="O6" s="71" t="n">
        <f aca="false">SUM(C6:N6)</f>
        <v>0</v>
      </c>
      <c r="P6" s="71" t="n">
        <f aca="false">IFERROR(O6/COUNTA(C6:N6),"")</f>
        <v>0</v>
      </c>
    </row>
    <row r="7" customFormat="false" ht="19.5" hidden="false" customHeight="true" outlineLevel="0" collapsed="false">
      <c r="B7" s="74" t="s">
        <v>99</v>
      </c>
      <c r="C7" s="75" t="n">
        <f aca="false">月次記録!D30</f>
        <v>0</v>
      </c>
      <c r="D7" s="75" t="n">
        <f aca="false">月次記録!E30</f>
        <v>0</v>
      </c>
      <c r="E7" s="75" t="n">
        <f aca="false">月次記録!F30</f>
        <v>0</v>
      </c>
      <c r="F7" s="75" t="n">
        <f aca="false">月次記録!G30</f>
        <v>0</v>
      </c>
      <c r="G7" s="75" t="n">
        <f aca="false">月次記録!H30</f>
        <v>0</v>
      </c>
      <c r="H7" s="75" t="n">
        <f aca="false">月次記録!I30</f>
        <v>0</v>
      </c>
      <c r="I7" s="75" t="n">
        <f aca="false">月次記録!J30</f>
        <v>0</v>
      </c>
      <c r="J7" s="75" t="n">
        <f aca="false">月次記録!K30</f>
        <v>0</v>
      </c>
      <c r="K7" s="75" t="n">
        <f aca="false">月次記録!L30</f>
        <v>0</v>
      </c>
      <c r="L7" s="75" t="n">
        <f aca="false">月次記録!M30</f>
        <v>0</v>
      </c>
      <c r="M7" s="75" t="n">
        <f aca="false">月次記録!N30</f>
        <v>0</v>
      </c>
      <c r="N7" s="75" t="n">
        <f aca="false">月次記録!O30</f>
        <v>0</v>
      </c>
      <c r="O7" s="75" t="n">
        <f aca="false">SUM(C7:N7)</f>
        <v>0</v>
      </c>
      <c r="P7" s="75" t="n">
        <f aca="false">IFERROR(O7/COUNTA(C7:N7),"")</f>
        <v>0</v>
      </c>
    </row>
    <row r="8" customFormat="false" ht="19.5" hidden="false" customHeight="true" outlineLevel="0" collapsed="false">
      <c r="B8" s="70" t="s">
        <v>59</v>
      </c>
      <c r="C8" s="71" t="n">
        <f aca="false">月次記録!D31</f>
        <v>0</v>
      </c>
      <c r="D8" s="71" t="n">
        <f aca="false">月次記録!E31</f>
        <v>0</v>
      </c>
      <c r="E8" s="71" t="n">
        <f aca="false">月次記録!F31</f>
        <v>0</v>
      </c>
      <c r="F8" s="71" t="n">
        <f aca="false">月次記録!G31</f>
        <v>0</v>
      </c>
      <c r="G8" s="71" t="n">
        <f aca="false">月次記録!H31</f>
        <v>0</v>
      </c>
      <c r="H8" s="71" t="n">
        <f aca="false">月次記録!I31</f>
        <v>0</v>
      </c>
      <c r="I8" s="71" t="n">
        <f aca="false">月次記録!J31</f>
        <v>0</v>
      </c>
      <c r="J8" s="71" t="n">
        <f aca="false">月次記録!K31</f>
        <v>0</v>
      </c>
      <c r="K8" s="71" t="n">
        <f aca="false">月次記録!L31</f>
        <v>0</v>
      </c>
      <c r="L8" s="71" t="n">
        <f aca="false">月次記録!M31</f>
        <v>0</v>
      </c>
      <c r="M8" s="71" t="n">
        <f aca="false">月次記録!N31</f>
        <v>0</v>
      </c>
      <c r="N8" s="71" t="n">
        <f aca="false">月次記録!O31</f>
        <v>0</v>
      </c>
      <c r="O8" s="71" t="n">
        <f aca="false">SUM(C8:N8)</f>
        <v>0</v>
      </c>
      <c r="P8" s="71" t="n">
        <f aca="false">IFERROR(O8/COUNTA(C8:N8),"")</f>
        <v>0</v>
      </c>
    </row>
    <row r="9" customFormat="false" ht="19.5" hidden="false" customHeight="true" outlineLevel="0" collapsed="false">
      <c r="B9" s="76" t="s">
        <v>92</v>
      </c>
      <c r="C9" s="77" t="n">
        <f aca="false">予算計画!C4</f>
        <v>240000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</row>
  </sheetData>
  <mergeCells count="1">
    <mergeCell ref="B1:P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LibreOffice/24.2.3.2$Windows_x86 LibreOffice_project/433d9c2ded56988e8a90e6b2e771ee4e6a5ab2ba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2026-05-03T14:34:50Z</dcterms:created>
  <dc:creator>脩平 高田</dc:creator>
  <dc:description/>
  <dc:language>ja-JP</dc:language>
  <cp:lastModifiedBy/>
  <dcterms:modified xsi:type="dcterms:W3CDTF">2026-05-04T00:09:13Z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